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hvervshusene.sharepoint.com/sites/lok1-oko/intern/Delte dokumenter/A - Standard dokumenter/"/>
    </mc:Choice>
  </mc:AlternateContent>
  <xr:revisionPtr revIDLastSave="7" documentId="8_{79D86B84-A55A-4890-B963-7BD3A6D853FF}" xr6:coauthVersionLast="45" xr6:coauthVersionMax="45" xr10:uidLastSave="{A0BD5EA5-229B-46DA-B6E8-CF879362C2A7}"/>
  <bookViews>
    <workbookView xWindow="-120" yWindow="-120" windowWidth="29040" windowHeight="17640" xr2:uid="{00000000-000D-0000-FFFF-FFFF00000000}"/>
  </bookViews>
  <sheets>
    <sheet name="scor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" i="1" l="1"/>
  <c r="T2" i="1" s="1"/>
  <c r="Y2" i="1" s="1"/>
  <c r="AD2" i="1" s="1"/>
  <c r="AI2" i="1" s="1"/>
  <c r="AN2" i="1" s="1"/>
  <c r="AS2" i="1" s="1"/>
  <c r="AX2" i="1" s="1"/>
  <c r="N2" i="1"/>
  <c r="S2" i="1" s="1"/>
  <c r="X2" i="1" s="1"/>
  <c r="AC2" i="1" s="1"/>
  <c r="AH2" i="1" s="1"/>
  <c r="AM2" i="1" s="1"/>
  <c r="AR2" i="1" s="1"/>
  <c r="AW2" i="1" s="1"/>
  <c r="M2" i="1"/>
  <c r="R2" i="1" s="1"/>
  <c r="W2" i="1" s="1"/>
  <c r="AB2" i="1" s="1"/>
  <c r="AG2" i="1" s="1"/>
  <c r="AL2" i="1" s="1"/>
  <c r="AQ2" i="1" s="1"/>
  <c r="AV2" i="1" s="1"/>
  <c r="L2" i="1"/>
  <c r="Q2" i="1" s="1"/>
  <c r="V2" i="1" s="1"/>
  <c r="AA2" i="1" s="1"/>
  <c r="AF2" i="1" s="1"/>
  <c r="AK2" i="1" s="1"/>
  <c r="AP2" i="1" s="1"/>
  <c r="AU2" i="1" s="1"/>
  <c r="K3" i="1" l="1"/>
  <c r="AZ3" i="1" s="1"/>
  <c r="BA17" i="1" s="1"/>
  <c r="BB8" i="1"/>
  <c r="BA16" i="1" l="1"/>
  <c r="BA18" i="1" s="1"/>
  <c r="BB17" i="1" s="1"/>
  <c r="BB6" i="1"/>
  <c r="BB13" i="1"/>
  <c r="BA6" i="1" l="1"/>
  <c r="AZ6" i="1" s="1"/>
  <c r="BA10" i="1"/>
  <c r="AZ10" i="1" s="1"/>
  <c r="BA11" i="1"/>
  <c r="AZ11" i="1" s="1"/>
  <c r="BA4" i="1"/>
  <c r="AZ4" i="1" s="1"/>
  <c r="BA12" i="1"/>
  <c r="AZ12" i="1" s="1"/>
  <c r="BA5" i="1"/>
  <c r="AZ5" i="1" s="1"/>
  <c r="BA7" i="1"/>
  <c r="AZ7" i="1" s="1"/>
  <c r="BA8" i="1"/>
  <c r="AZ8" i="1" s="1"/>
  <c r="BA9" i="1"/>
  <c r="AZ9" i="1" s="1"/>
  <c r="BB16" i="1"/>
  <c r="BB18" i="1" s="1"/>
  <c r="AY12" i="1"/>
  <c r="AT12" i="1"/>
  <c r="AO12" i="1"/>
  <c r="AJ12" i="1"/>
  <c r="AE12" i="1"/>
  <c r="Z12" i="1"/>
  <c r="U12" i="1"/>
  <c r="P12" i="1"/>
  <c r="J12" i="1"/>
  <c r="I12" i="1"/>
  <c r="H12" i="1"/>
  <c r="G12" i="1"/>
  <c r="AY11" i="1"/>
  <c r="AT11" i="1"/>
  <c r="AO11" i="1"/>
  <c r="AJ11" i="1"/>
  <c r="AE11" i="1"/>
  <c r="Z11" i="1"/>
  <c r="U11" i="1"/>
  <c r="P11" i="1"/>
  <c r="J11" i="1"/>
  <c r="I11" i="1"/>
  <c r="H11" i="1"/>
  <c r="G11" i="1"/>
  <c r="AY10" i="1"/>
  <c r="J10" i="1" s="1"/>
  <c r="AT10" i="1"/>
  <c r="AO10" i="1"/>
  <c r="AJ10" i="1"/>
  <c r="AE10" i="1"/>
  <c r="Z10" i="1"/>
  <c r="U10" i="1"/>
  <c r="P10" i="1"/>
  <c r="I10" i="1"/>
  <c r="H10" i="1"/>
  <c r="G10" i="1"/>
  <c r="AY9" i="1"/>
  <c r="AT9" i="1"/>
  <c r="AO9" i="1"/>
  <c r="AJ9" i="1"/>
  <c r="AE9" i="1"/>
  <c r="Z9" i="1"/>
  <c r="U9" i="1"/>
  <c r="P9" i="1"/>
  <c r="J9" i="1"/>
  <c r="I9" i="1"/>
  <c r="H9" i="1"/>
  <c r="G9" i="1"/>
  <c r="AY8" i="1"/>
  <c r="AT8" i="1"/>
  <c r="AO8" i="1"/>
  <c r="AJ8" i="1"/>
  <c r="AE8" i="1"/>
  <c r="Z8" i="1"/>
  <c r="U8" i="1"/>
  <c r="P8" i="1"/>
  <c r="J8" i="1"/>
  <c r="I8" i="1"/>
  <c r="H8" i="1"/>
  <c r="G8" i="1"/>
  <c r="K10" i="1" l="1"/>
  <c r="K8" i="1"/>
  <c r="K9" i="1"/>
  <c r="K12" i="1"/>
  <c r="F12" i="1" s="1"/>
  <c r="K11" i="1"/>
  <c r="F11" i="1" s="1"/>
  <c r="F9" i="1"/>
  <c r="F10" i="1"/>
  <c r="F8" i="1"/>
  <c r="AY7" i="1"/>
  <c r="J7" i="1" s="1"/>
  <c r="AT7" i="1"/>
  <c r="AO7" i="1"/>
  <c r="AJ7" i="1"/>
  <c r="AE7" i="1"/>
  <c r="Z7" i="1"/>
  <c r="U7" i="1"/>
  <c r="P7" i="1"/>
  <c r="I7" i="1"/>
  <c r="H7" i="1"/>
  <c r="G7" i="1"/>
  <c r="AY6" i="1"/>
  <c r="AT6" i="1"/>
  <c r="AO6" i="1"/>
  <c r="AJ6" i="1"/>
  <c r="AE6" i="1"/>
  <c r="Z6" i="1"/>
  <c r="U6" i="1"/>
  <c r="P6" i="1"/>
  <c r="J6" i="1"/>
  <c r="I6" i="1"/>
  <c r="H6" i="1"/>
  <c r="G6" i="1"/>
  <c r="K7" i="1" l="1"/>
  <c r="F7" i="1" s="1"/>
  <c r="K6" i="1"/>
  <c r="F6" i="1" s="1"/>
  <c r="I4" i="1"/>
  <c r="AT5" i="1"/>
  <c r="AT4" i="1"/>
  <c r="AO5" i="1"/>
  <c r="AO4" i="1"/>
  <c r="AJ5" i="1"/>
  <c r="AJ4" i="1"/>
  <c r="AE5" i="1"/>
  <c r="AE4" i="1"/>
  <c r="Z5" i="1"/>
  <c r="Z4" i="1"/>
  <c r="U5" i="1"/>
  <c r="U4" i="1"/>
  <c r="P5" i="1"/>
  <c r="P4" i="1"/>
  <c r="G4" i="1" l="1"/>
  <c r="H4" i="1"/>
  <c r="G5" i="1"/>
  <c r="H5" i="1"/>
  <c r="I5" i="1"/>
  <c r="B4" i="1" l="1"/>
  <c r="B5" i="1"/>
  <c r="AY4" i="1"/>
  <c r="AY5" i="1"/>
  <c r="J5" i="1" s="1"/>
  <c r="J4" i="1" l="1"/>
  <c r="K4" i="1"/>
  <c r="K5" i="1"/>
  <c r="F4" i="1" l="1"/>
  <c r="F5" i="1"/>
  <c r="E5" i="1" l="1"/>
  <c r="E12" i="1"/>
  <c r="E11" i="1"/>
  <c r="E8" i="1"/>
  <c r="E10" i="1"/>
  <c r="E9" i="1"/>
  <c r="E4" i="1"/>
  <c r="E7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 Meyer</author>
  </authors>
  <commentList>
    <comment ref="E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Ole Meyer:
</t>
        </r>
        <r>
          <rPr>
            <sz val="9"/>
            <color indexed="81"/>
            <rFont val="Tahoma"/>
            <family val="2"/>
          </rPr>
          <t>1: markér den bedste
2: markér de 2 bedste
3: markér de 3 bedste</t>
        </r>
      </text>
    </comment>
    <comment ref="K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antal vurderingsmænd: 3
antal vurderingskriterier: 8
max scoring pr kriterium: 5
maksimalt opnåelig scoring: 3x8x5=120, som udgør 60% af resultat
</t>
        </r>
      </text>
    </comment>
    <comment ref="P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U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Z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E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J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O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T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Y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Ole Meyer:</t>
        </r>
        <r>
          <rPr>
            <sz val="9"/>
            <color indexed="81"/>
            <rFont val="Tahoma"/>
            <family val="2"/>
          </rPr>
          <t xml:space="preserve">
markér 
1 for at medregne
0 for at udelukke</t>
        </r>
      </text>
    </comment>
    <comment ref="AZ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når total max scoring på 120 point på kompetencer udgør 60%, så er scor
ing for at tilbyde præcis rammepris 80 point</t>
        </r>
      </text>
    </comment>
  </commentList>
</comments>
</file>

<file path=xl/sharedStrings.xml><?xml version="1.0" encoding="utf-8"?>
<sst xmlns="http://schemas.openxmlformats.org/spreadsheetml/2006/main" count="57" uniqueCount="48">
  <si>
    <t>Forståelse af 
opgaven</t>
  </si>
  <si>
    <t>Faglige kompetencer</t>
  </si>
  <si>
    <t>Personlige kompetencer</t>
  </si>
  <si>
    <t>Samarbejde og videndeling med VHHR</t>
  </si>
  <si>
    <t>vægt</t>
  </si>
  <si>
    <t>I ALT</t>
  </si>
  <si>
    <t>score: 1-5, 5 er bedst</t>
  </si>
  <si>
    <t>ranking</t>
  </si>
  <si>
    <t>I alt</t>
  </si>
  <si>
    <t>markér top</t>
  </si>
  <si>
    <t>vægtet sum</t>
  </si>
  <si>
    <t>OK</t>
  </si>
  <si>
    <t>bedre end max</t>
  </si>
  <si>
    <t>score</t>
  </si>
  <si>
    <t>I ALT KOMPETENCER
60%</t>
  </si>
  <si>
    <t>I ALT PRIS
40%</t>
  </si>
  <si>
    <t>ringere kompetencer giver lavere score</t>
  </si>
  <si>
    <t>dyrere pris giver lavere score, og omvendt</t>
  </si>
  <si>
    <t>Ansøgere til deltagerrådgivning om kompetenceløft i VKU</t>
  </si>
  <si>
    <t>Løsningsforslag</t>
  </si>
  <si>
    <t>Forståelse og erfaring med målgruppen</t>
  </si>
  <si>
    <t>Risikovurdering</t>
  </si>
  <si>
    <t>&lt;blank&gt;</t>
  </si>
  <si>
    <t>højeste forventede pris pr virksomhed</t>
  </si>
  <si>
    <t>1.</t>
  </si>
  <si>
    <t>2.</t>
  </si>
  <si>
    <t>max scoring ved kompetencer 120 point =60%</t>
  </si>
  <si>
    <t>scoring ved rammepris 80 point = 40%</t>
  </si>
  <si>
    <t>3.</t>
  </si>
  <si>
    <t>4.</t>
  </si>
  <si>
    <t>5.</t>
  </si>
  <si>
    <t>6.</t>
  </si>
  <si>
    <t>7.</t>
  </si>
  <si>
    <t>8.</t>
  </si>
  <si>
    <t>9.</t>
  </si>
  <si>
    <t>Vurderingsperson 1</t>
  </si>
  <si>
    <t>Person 2</t>
  </si>
  <si>
    <t>Person 3</t>
  </si>
  <si>
    <t>Person 4</t>
  </si>
  <si>
    <t>Tilbud 1</t>
  </si>
  <si>
    <t>Tilbud 2</t>
  </si>
  <si>
    <t>Tilbud 3</t>
  </si>
  <si>
    <t>Tilbud 4</t>
  </si>
  <si>
    <t>Tilbud 5</t>
  </si>
  <si>
    <t>Tilbud 6</t>
  </si>
  <si>
    <t>Tilbud 7</t>
  </si>
  <si>
    <t>Tilbud 8</t>
  </si>
  <si>
    <t>Tilbud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</si>
</sst>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Font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0" fillId="3" borderId="0" xfId="0" applyFill="1"/>
    <xf numFmtId="1" fontId="1" fillId="0" borderId="0" xfId="0" applyNumberFormat="1" applyFont="1" applyAlignment="1">
      <alignment horizontal="center"/>
    </xf>
    <xf numFmtId="0" fontId="0" fillId="0" borderId="0" xfId="0" applyAlignment="1"/>
    <xf numFmtId="0" fontId="0" fillId="4" borderId="4" xfId="0" applyFill="1" applyBorder="1" applyAlignment="1">
      <alignment horizontal="center" textRotation="90" wrapText="1"/>
    </xf>
    <xf numFmtId="0" fontId="0" fillId="4" borderId="0" xfId="0" applyFill="1" applyBorder="1" applyAlignment="1">
      <alignment horizontal="center" textRotation="90" wrapText="1"/>
    </xf>
    <xf numFmtId="0" fontId="0" fillId="4" borderId="5" xfId="0" applyFill="1" applyBorder="1" applyAlignment="1">
      <alignment horizontal="center" textRotation="90" wrapText="1"/>
    </xf>
    <xf numFmtId="0" fontId="0" fillId="4" borderId="4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0" fillId="5" borderId="4" xfId="0" applyFill="1" applyBorder="1" applyAlignment="1">
      <alignment textRotation="90" wrapText="1"/>
    </xf>
    <xf numFmtId="0" fontId="0" fillId="5" borderId="0" xfId="0" applyFill="1" applyBorder="1" applyAlignment="1">
      <alignment horizontal="center" textRotation="90" wrapText="1"/>
    </xf>
    <xf numFmtId="10" fontId="0" fillId="5" borderId="0" xfId="1" applyNumberFormat="1" applyFon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0" fillId="2" borderId="9" xfId="0" applyFill="1" applyBorder="1"/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/>
    <xf numFmtId="0" fontId="0" fillId="5" borderId="5" xfId="0" applyFill="1" applyBorder="1" applyAlignment="1">
      <alignment horizontal="right" textRotation="90" wrapText="1"/>
    </xf>
    <xf numFmtId="0" fontId="0" fillId="0" borderId="0" xfId="0" applyAlignment="1">
      <alignment horizontal="right"/>
    </xf>
    <xf numFmtId="164" fontId="6" fillId="5" borderId="4" xfId="0" applyNumberFormat="1" applyFont="1" applyFill="1" applyBorder="1" applyAlignment="1"/>
    <xf numFmtId="3" fontId="0" fillId="2" borderId="10" xfId="0" applyNumberFormat="1" applyFill="1" applyBorder="1" applyAlignment="1">
      <alignment horizontal="right"/>
    </xf>
    <xf numFmtId="0" fontId="1" fillId="2" borderId="7" xfId="0" applyFont="1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 vertical="top" wrapText="1"/>
      <protection locked="0"/>
    </xf>
    <xf numFmtId="0" fontId="0" fillId="4" borderId="0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0" fillId="4" borderId="4" xfId="0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3" fontId="0" fillId="5" borderId="5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0" xfId="0" applyFont="1" applyAlignment="1">
      <alignment horizontal="right"/>
    </xf>
    <xf numFmtId="0" fontId="6" fillId="0" borderId="0" xfId="0" applyFont="1"/>
    <xf numFmtId="9" fontId="0" fillId="0" borderId="0" xfId="1" applyFont="1"/>
    <xf numFmtId="2" fontId="0" fillId="0" borderId="0" xfId="0" applyNumberFormat="1"/>
    <xf numFmtId="9" fontId="0" fillId="0" borderId="0" xfId="0" applyNumberFormat="1"/>
    <xf numFmtId="3" fontId="0" fillId="0" borderId="0" xfId="0" applyNumberFormat="1" applyAlignment="1">
      <alignment horizontal="right"/>
    </xf>
    <xf numFmtId="0" fontId="6" fillId="5" borderId="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0" borderId="0" xfId="0" applyFill="1" applyProtection="1">
      <protection locked="0"/>
    </xf>
  </cellXfs>
  <cellStyles count="2">
    <cellStyle name="Normal" xfId="0" builtinId="0"/>
    <cellStyle name="Procent" xfId="1" builtinId="5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2"/>
  <sheetViews>
    <sheetView tabSelected="1" zoomScale="78" zoomScaleNormal="78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C4" sqref="C4"/>
    </sheetView>
  </sheetViews>
  <sheetFormatPr defaultRowHeight="15" x14ac:dyDescent="0.25"/>
  <cols>
    <col min="1" max="1" width="4.28515625" customWidth="1"/>
    <col min="2" max="2" width="45.42578125" hidden="1" customWidth="1"/>
    <col min="3" max="3" width="24.7109375" customWidth="1"/>
    <col min="4" max="4" width="3.5703125" hidden="1" customWidth="1"/>
    <col min="5" max="5" width="8.42578125" bestFit="1" customWidth="1"/>
    <col min="6" max="6" width="7.85546875" bestFit="1" customWidth="1"/>
    <col min="7" max="10" width="4.5703125" customWidth="1"/>
    <col min="11" max="11" width="7.140625" customWidth="1"/>
    <col min="12" max="15" width="3.7109375" customWidth="1"/>
    <col min="16" max="16" width="5.7109375" customWidth="1"/>
    <col min="17" max="20" width="3.7109375" customWidth="1"/>
    <col min="21" max="21" width="5.7109375" customWidth="1"/>
    <col min="22" max="25" width="3.7109375" customWidth="1"/>
    <col min="26" max="26" width="5.85546875" customWidth="1"/>
    <col min="27" max="27" width="3.5703125" customWidth="1"/>
    <col min="28" max="30" width="3.7109375" customWidth="1"/>
    <col min="31" max="31" width="5.7109375" customWidth="1"/>
    <col min="32" max="35" width="3.7109375" customWidth="1"/>
    <col min="36" max="36" width="5.7109375" customWidth="1"/>
    <col min="37" max="40" width="3.7109375" customWidth="1"/>
    <col min="41" max="41" width="5.85546875" customWidth="1"/>
    <col min="42" max="45" width="3.7109375" customWidth="1"/>
    <col min="46" max="46" width="5.7109375" customWidth="1"/>
    <col min="47" max="50" width="3.7109375" customWidth="1"/>
    <col min="51" max="51" width="5.7109375" customWidth="1"/>
    <col min="52" max="52" width="7.28515625" style="9" customWidth="1"/>
    <col min="53" max="53" width="9.28515625" customWidth="1"/>
    <col min="54" max="54" width="13.5703125" style="28" customWidth="1"/>
  </cols>
  <sheetData>
    <row r="1" spans="1:54" ht="48" customHeight="1" thickBot="1" x14ac:dyDescent="0.3">
      <c r="A1" s="1" t="s">
        <v>18</v>
      </c>
      <c r="B1" s="1"/>
      <c r="E1" s="4" t="s">
        <v>7</v>
      </c>
      <c r="F1" s="4" t="s">
        <v>5</v>
      </c>
      <c r="G1" s="51" t="s">
        <v>14</v>
      </c>
      <c r="H1" s="52"/>
      <c r="I1" s="52"/>
      <c r="J1" s="52"/>
      <c r="K1" s="53"/>
      <c r="L1" s="55" t="s">
        <v>0</v>
      </c>
      <c r="M1" s="55"/>
      <c r="N1" s="55"/>
      <c r="O1" s="55"/>
      <c r="P1" s="56"/>
      <c r="Q1" s="54" t="s">
        <v>19</v>
      </c>
      <c r="R1" s="55"/>
      <c r="S1" s="55"/>
      <c r="T1" s="55"/>
      <c r="U1" s="56"/>
      <c r="V1" s="54" t="s">
        <v>1</v>
      </c>
      <c r="W1" s="55"/>
      <c r="X1" s="55"/>
      <c r="Y1" s="55"/>
      <c r="Z1" s="56"/>
      <c r="AA1" s="54" t="s">
        <v>2</v>
      </c>
      <c r="AB1" s="55"/>
      <c r="AC1" s="55"/>
      <c r="AD1" s="55"/>
      <c r="AE1" s="56"/>
      <c r="AF1" s="54" t="s">
        <v>20</v>
      </c>
      <c r="AG1" s="55"/>
      <c r="AH1" s="55"/>
      <c r="AI1" s="55"/>
      <c r="AJ1" s="56"/>
      <c r="AK1" s="54" t="s">
        <v>3</v>
      </c>
      <c r="AL1" s="55"/>
      <c r="AM1" s="55"/>
      <c r="AN1" s="55"/>
      <c r="AO1" s="56"/>
      <c r="AP1" s="54" t="s">
        <v>21</v>
      </c>
      <c r="AQ1" s="55"/>
      <c r="AR1" s="55"/>
      <c r="AS1" s="55"/>
      <c r="AT1" s="56"/>
      <c r="AU1" s="54" t="s">
        <v>22</v>
      </c>
      <c r="AV1" s="55"/>
      <c r="AW1" s="55"/>
      <c r="AX1" s="55"/>
      <c r="AY1" s="55"/>
      <c r="AZ1" s="48" t="s">
        <v>15</v>
      </c>
      <c r="BA1" s="49"/>
      <c r="BB1" s="50"/>
    </row>
    <row r="2" spans="1:54" ht="63.75" customHeight="1" x14ac:dyDescent="0.25">
      <c r="A2" s="1"/>
      <c r="B2" t="s">
        <v>6</v>
      </c>
      <c r="C2" t="s">
        <v>6</v>
      </c>
      <c r="E2" s="6" t="s">
        <v>9</v>
      </c>
      <c r="F2" s="4" t="s">
        <v>10</v>
      </c>
      <c r="G2" s="10" t="s">
        <v>35</v>
      </c>
      <c r="H2" s="11" t="s">
        <v>36</v>
      </c>
      <c r="I2" s="11" t="s">
        <v>37</v>
      </c>
      <c r="J2" s="11" t="s">
        <v>38</v>
      </c>
      <c r="K2" s="12" t="s">
        <v>8</v>
      </c>
      <c r="L2" s="10" t="str">
        <f>+G2</f>
        <v>Vurderingsperson 1</v>
      </c>
      <c r="M2" s="11" t="str">
        <f>+H2</f>
        <v>Person 2</v>
      </c>
      <c r="N2" s="11" t="str">
        <f>+I2</f>
        <v>Person 3</v>
      </c>
      <c r="O2" s="11" t="str">
        <f>+J2</f>
        <v>Person 4</v>
      </c>
      <c r="P2" s="12" t="s">
        <v>8</v>
      </c>
      <c r="Q2" s="10" t="str">
        <f>+L2</f>
        <v>Vurderingsperson 1</v>
      </c>
      <c r="R2" s="11" t="str">
        <f>+M2</f>
        <v>Person 2</v>
      </c>
      <c r="S2" s="11" t="str">
        <f>+N2</f>
        <v>Person 3</v>
      </c>
      <c r="T2" s="11" t="str">
        <f>+O2</f>
        <v>Person 4</v>
      </c>
      <c r="U2" s="12" t="s">
        <v>8</v>
      </c>
      <c r="V2" s="10" t="str">
        <f>+Q2</f>
        <v>Vurderingsperson 1</v>
      </c>
      <c r="W2" s="11" t="str">
        <f>+R2</f>
        <v>Person 2</v>
      </c>
      <c r="X2" s="11" t="str">
        <f>+S2</f>
        <v>Person 3</v>
      </c>
      <c r="Y2" s="11" t="str">
        <f>+T2</f>
        <v>Person 4</v>
      </c>
      <c r="Z2" s="12" t="s">
        <v>8</v>
      </c>
      <c r="AA2" s="10" t="str">
        <f>+V2</f>
        <v>Vurderingsperson 1</v>
      </c>
      <c r="AB2" s="11" t="str">
        <f>+W2</f>
        <v>Person 2</v>
      </c>
      <c r="AC2" s="11" t="str">
        <f>+X2</f>
        <v>Person 3</v>
      </c>
      <c r="AD2" s="11" t="str">
        <f>+Y2</f>
        <v>Person 4</v>
      </c>
      <c r="AE2" s="12" t="s">
        <v>8</v>
      </c>
      <c r="AF2" s="10" t="str">
        <f>+AA2</f>
        <v>Vurderingsperson 1</v>
      </c>
      <c r="AG2" s="11" t="str">
        <f>+AB2</f>
        <v>Person 2</v>
      </c>
      <c r="AH2" s="11" t="str">
        <f>+AC2</f>
        <v>Person 3</v>
      </c>
      <c r="AI2" s="11" t="str">
        <f>+AD2</f>
        <v>Person 4</v>
      </c>
      <c r="AJ2" s="12" t="s">
        <v>8</v>
      </c>
      <c r="AK2" s="10" t="str">
        <f>+AF2</f>
        <v>Vurderingsperson 1</v>
      </c>
      <c r="AL2" s="11" t="str">
        <f>+AG2</f>
        <v>Person 2</v>
      </c>
      <c r="AM2" s="11" t="str">
        <f>+AH2</f>
        <v>Person 3</v>
      </c>
      <c r="AN2" s="11" t="str">
        <f>+AI2</f>
        <v>Person 4</v>
      </c>
      <c r="AO2" s="12" t="s">
        <v>8</v>
      </c>
      <c r="AP2" s="10" t="str">
        <f>+AK2</f>
        <v>Vurderingsperson 1</v>
      </c>
      <c r="AQ2" s="11" t="str">
        <f>+AL2</f>
        <v>Person 2</v>
      </c>
      <c r="AR2" s="11" t="str">
        <f>+AM2</f>
        <v>Person 3</v>
      </c>
      <c r="AS2" s="11" t="str">
        <f>+AN2</f>
        <v>Person 4</v>
      </c>
      <c r="AT2" s="12" t="s">
        <v>8</v>
      </c>
      <c r="AU2" s="10" t="str">
        <f>+AP2</f>
        <v>Vurderingsperson 1</v>
      </c>
      <c r="AV2" s="11" t="str">
        <f>+AQ2</f>
        <v>Person 2</v>
      </c>
      <c r="AW2" s="11" t="str">
        <f>+AR2</f>
        <v>Person 3</v>
      </c>
      <c r="AX2" s="11" t="str">
        <f>+AS2</f>
        <v>Person 4</v>
      </c>
      <c r="AY2" s="12" t="s">
        <v>8</v>
      </c>
      <c r="AZ2" s="17" t="s">
        <v>13</v>
      </c>
      <c r="BA2" s="18" t="s">
        <v>12</v>
      </c>
      <c r="BB2" s="27" t="s">
        <v>23</v>
      </c>
    </row>
    <row r="3" spans="1:54" ht="16.5" thickBot="1" x14ac:dyDescent="0.3">
      <c r="A3" s="20"/>
      <c r="B3" s="21" t="s">
        <v>4</v>
      </c>
      <c r="C3" s="21"/>
      <c r="D3" s="3" t="s">
        <v>11</v>
      </c>
      <c r="E3" s="31">
        <v>1</v>
      </c>
      <c r="F3" s="22"/>
      <c r="G3" s="23"/>
      <c r="H3" s="24"/>
      <c r="I3" s="24"/>
      <c r="J3" s="24"/>
      <c r="K3" s="25">
        <f>SUM(L3:AY3)*4*5</f>
        <v>140</v>
      </c>
      <c r="L3" s="20"/>
      <c r="M3" s="24"/>
      <c r="N3" s="24"/>
      <c r="O3" s="24"/>
      <c r="P3" s="41">
        <v>1</v>
      </c>
      <c r="Q3" s="23"/>
      <c r="R3" s="24"/>
      <c r="S3" s="24"/>
      <c r="T3" s="24"/>
      <c r="U3" s="41">
        <v>1</v>
      </c>
      <c r="V3" s="23"/>
      <c r="W3" s="24"/>
      <c r="X3" s="24"/>
      <c r="Y3" s="24"/>
      <c r="Z3" s="41">
        <v>1</v>
      </c>
      <c r="AA3" s="23"/>
      <c r="AB3" s="24"/>
      <c r="AC3" s="24"/>
      <c r="AD3" s="24"/>
      <c r="AE3" s="41">
        <v>1</v>
      </c>
      <c r="AF3" s="23"/>
      <c r="AG3" s="24"/>
      <c r="AH3" s="24"/>
      <c r="AI3" s="24"/>
      <c r="AJ3" s="41">
        <v>1</v>
      </c>
      <c r="AK3" s="23"/>
      <c r="AL3" s="24"/>
      <c r="AM3" s="24"/>
      <c r="AN3" s="24"/>
      <c r="AO3" s="41">
        <v>1</v>
      </c>
      <c r="AP3" s="23"/>
      <c r="AQ3" s="24"/>
      <c r="AR3" s="24"/>
      <c r="AS3" s="24"/>
      <c r="AT3" s="41">
        <v>1</v>
      </c>
      <c r="AU3" s="23"/>
      <c r="AV3" s="24"/>
      <c r="AW3" s="24"/>
      <c r="AX3" s="24"/>
      <c r="AY3" s="24">
        <v>0</v>
      </c>
      <c r="AZ3" s="26">
        <f>+K3/0.6*0.4</f>
        <v>93.333333333333343</v>
      </c>
      <c r="BA3" s="24"/>
      <c r="BB3" s="30"/>
    </row>
    <row r="4" spans="1:54" ht="15.75" x14ac:dyDescent="0.25">
      <c r="A4" s="42" t="s">
        <v>24</v>
      </c>
      <c r="B4" s="2" t="str">
        <f t="shared" ref="B4" si="0">C4</f>
        <v>Tilbud 1</v>
      </c>
      <c r="C4" s="57" t="s">
        <v>39</v>
      </c>
      <c r="D4" s="7"/>
      <c r="E4" s="5">
        <f>RANK(F4,F$4:F$12)</f>
        <v>1</v>
      </c>
      <c r="F4" s="8">
        <f>K4+AZ4</f>
        <v>99.469023393735228</v>
      </c>
      <c r="G4" s="13">
        <f>$P$3*L4+$U$3*Q4+$Z$3*V4+$AE$3*AA4+$AJ$3*AF4+$AO$3*AK4+$AT$3*AP4+$AY$3*AU4</f>
        <v>0</v>
      </c>
      <c r="H4" s="14">
        <f>$P$3*M4+$U$3*R4+$Z$3*W4+$AE$3*AB4+$AJ$3*AG4+$AO$3*AL4+$AT$3*AQ4+$AY$3*AV4</f>
        <v>0</v>
      </c>
      <c r="I4" s="14">
        <f>$P$3*N4+$U$3*S4+$Z$3*X4+$AE$3*AC4+$AJ$3*AH4+$AO$3*AM4+$AT$3*AR4+$AY$3*AX4</f>
        <v>0</v>
      </c>
      <c r="J4" s="14">
        <f>$P$3*O4+$U$3*T4+$Z$3*Y4+$AE$3*AD4+$AJ$3*AI4+$AO$3*AN4+$AT$3*AS4+$AY$3*AY4</f>
        <v>0</v>
      </c>
      <c r="K4" s="15">
        <f>$P$3*P4+$U$3*U4+$Z$3*Z4+$AE$3*AE4+$AJ$3*AJ4+$AO$3*AO4+$AT$3*AT4+$AY$3*AY4</f>
        <v>0</v>
      </c>
      <c r="L4" s="32"/>
      <c r="M4" s="32"/>
      <c r="N4" s="32"/>
      <c r="O4" s="32"/>
      <c r="P4" s="16">
        <f>SUM(L4:O4)</f>
        <v>0</v>
      </c>
      <c r="Q4" s="34"/>
      <c r="R4" s="32"/>
      <c r="S4" s="32"/>
      <c r="T4" s="32"/>
      <c r="U4" s="16">
        <f>SUM(Q4:T4)</f>
        <v>0</v>
      </c>
      <c r="V4" s="34"/>
      <c r="W4" s="32"/>
      <c r="X4" s="32"/>
      <c r="Y4" s="32"/>
      <c r="Z4" s="16">
        <f>SUM(V4:Y4)</f>
        <v>0</v>
      </c>
      <c r="AA4" s="34"/>
      <c r="AB4" s="32"/>
      <c r="AC4" s="32"/>
      <c r="AD4" s="32"/>
      <c r="AE4" s="16">
        <f>SUM(AA4:AD4)</f>
        <v>0</v>
      </c>
      <c r="AF4" s="34"/>
      <c r="AG4" s="32"/>
      <c r="AH4" s="32"/>
      <c r="AI4" s="32"/>
      <c r="AJ4" s="16">
        <f>SUM(AF4:AI4)</f>
        <v>0</v>
      </c>
      <c r="AK4" s="34"/>
      <c r="AL4" s="32"/>
      <c r="AM4" s="32"/>
      <c r="AN4" s="32"/>
      <c r="AO4" s="16">
        <f>SUM(AK4:AN4)</f>
        <v>0</v>
      </c>
      <c r="AP4" s="34"/>
      <c r="AQ4" s="32"/>
      <c r="AR4" s="32"/>
      <c r="AS4" s="32"/>
      <c r="AT4" s="16">
        <f>SUM(AP4:AS4)</f>
        <v>0</v>
      </c>
      <c r="AU4" s="36"/>
      <c r="AV4" s="37"/>
      <c r="AW4" s="37"/>
      <c r="AX4" s="37"/>
      <c r="AY4" s="14">
        <f t="shared" ref="AY4" si="1">SUM(AU4:AX4)</f>
        <v>0</v>
      </c>
      <c r="AZ4" s="29">
        <f>AZ$3*(+BA4)</f>
        <v>99.469023393735228</v>
      </c>
      <c r="BA4" s="19">
        <f t="shared" ref="BA4:BA12" si="2">1+((BB4-BB$13)/(BB$3-BB$13))</f>
        <v>1.0657395363614488</v>
      </c>
      <c r="BB4" s="40">
        <v>330000</v>
      </c>
    </row>
    <row r="5" spans="1:54" ht="15.75" x14ac:dyDescent="0.25">
      <c r="A5" s="42" t="s">
        <v>25</v>
      </c>
      <c r="B5" s="2" t="str">
        <f t="shared" ref="B5" si="3">C5</f>
        <v>Tilbud 2</v>
      </c>
      <c r="C5" s="57" t="s">
        <v>40</v>
      </c>
      <c r="D5" s="7"/>
      <c r="E5" s="5">
        <f t="shared" ref="E5:E7" si="4">RANK(F5,F$4:F$12)</f>
        <v>1</v>
      </c>
      <c r="F5" s="8">
        <f>K5+AZ5</f>
        <v>99.469023393735228</v>
      </c>
      <c r="G5" s="13">
        <f>$P$3*L5+$U$3*Q5+$Z$3*V5+$AE$3*AA5+$AJ$3*AF5+$AO$3*AK5+$AT$3*AP5+$AY$3*AU5</f>
        <v>0</v>
      </c>
      <c r="H5" s="14">
        <f>$P$3*M5+$U$3*R5+$Z$3*W5+$AE$3*AB5+$AJ$3*AG5+$AO$3*AL5+$AT$3*AQ5+$AY$3*AV5</f>
        <v>0</v>
      </c>
      <c r="I5" s="14">
        <f>$P$3*N5+$U$3*S5+$Z$3*X5+$AE$3*AC5+$AJ$3*AH5+$AO$3*AM5+$AT$3*AR5+$AY$3*AX5</f>
        <v>0</v>
      </c>
      <c r="J5" s="14">
        <f>$P$3*O5+$U$3*T5+$Z$3*Y5+$AE$3*AD5+$AJ$3*AI5+$AO$3*AN5+$AT$3*AS5+$AY$3*AY5</f>
        <v>0</v>
      </c>
      <c r="K5" s="15">
        <f>P$3*P5+U$3*U5+Z$3*Z5+AE$3*AE5+AJ$3*AJ5+AO$3*AO5+AT$3*AT5+AY$3*AY5</f>
        <v>0</v>
      </c>
      <c r="L5" s="33"/>
      <c r="M5" s="33"/>
      <c r="N5" s="33"/>
      <c r="O5" s="33"/>
      <c r="P5" s="16">
        <f>SUM(L5:O5)</f>
        <v>0</v>
      </c>
      <c r="Q5" s="35"/>
      <c r="R5" s="33"/>
      <c r="S5" s="33"/>
      <c r="T5" s="33"/>
      <c r="U5" s="16">
        <f>SUM(Q5:T5)</f>
        <v>0</v>
      </c>
      <c r="V5" s="35"/>
      <c r="W5" s="33"/>
      <c r="X5" s="33"/>
      <c r="Y5" s="33"/>
      <c r="Z5" s="16">
        <f>SUM(V5:Y5)</f>
        <v>0</v>
      </c>
      <c r="AA5" s="35"/>
      <c r="AB5" s="33"/>
      <c r="AC5" s="33"/>
      <c r="AD5" s="33"/>
      <c r="AE5" s="16">
        <f>SUM(AA5:AD5)</f>
        <v>0</v>
      </c>
      <c r="AF5" s="35"/>
      <c r="AG5" s="33"/>
      <c r="AH5" s="33"/>
      <c r="AI5" s="33"/>
      <c r="AJ5" s="16">
        <f>SUM(AF5:AI5)</f>
        <v>0</v>
      </c>
      <c r="AK5" s="35"/>
      <c r="AL5" s="33"/>
      <c r="AM5" s="33"/>
      <c r="AN5" s="33"/>
      <c r="AO5" s="16">
        <f>SUM(AK5:AN5)</f>
        <v>0</v>
      </c>
      <c r="AP5" s="35"/>
      <c r="AQ5" s="33"/>
      <c r="AR5" s="33"/>
      <c r="AS5" s="33"/>
      <c r="AT5" s="16">
        <f>SUM(AP5:AS5)</f>
        <v>0</v>
      </c>
      <c r="AU5" s="38"/>
      <c r="AV5" s="39"/>
      <c r="AW5" s="39"/>
      <c r="AX5" s="39"/>
      <c r="AY5" s="14">
        <f t="shared" ref="AY5" si="5">SUM(AU5:AX5)</f>
        <v>0</v>
      </c>
      <c r="AZ5" s="29">
        <f t="shared" ref="AZ5:AZ12" si="6">AZ$3*(+BA5)</f>
        <v>99.469023393735228</v>
      </c>
      <c r="BA5" s="19">
        <f t="shared" si="2"/>
        <v>1.0657395363614488</v>
      </c>
      <c r="BB5" s="40">
        <v>330000</v>
      </c>
    </row>
    <row r="6" spans="1:54" ht="15.75" x14ac:dyDescent="0.25">
      <c r="A6" s="42" t="s">
        <v>28</v>
      </c>
      <c r="B6" s="2"/>
      <c r="C6" s="57" t="s">
        <v>41</v>
      </c>
      <c r="D6" s="7"/>
      <c r="E6" s="5">
        <f t="shared" si="4"/>
        <v>5</v>
      </c>
      <c r="F6" s="8">
        <f t="shared" ref="F6:F7" si="7">K6+AZ6</f>
        <v>94.41552361314487</v>
      </c>
      <c r="G6" s="13">
        <f t="shared" ref="G6:G7" si="8">$P$3*L6+$U$3*Q6+$Z$3*V6+$AE$3*AA6+$AJ$3*AF6+$AO$3*AK6+$AT$3*AP6+$AY$3*AU6</f>
        <v>0</v>
      </c>
      <c r="H6" s="14">
        <f t="shared" ref="H6:H7" si="9">$P$3*M6+$U$3*R6+$Z$3*W6+$AE$3*AB6+$AJ$3*AG6+$AO$3*AL6+$AT$3*AQ6+$AY$3*AV6</f>
        <v>0</v>
      </c>
      <c r="I6" s="14">
        <f t="shared" ref="I6:I7" si="10">$P$3*N6+$U$3*S6+$Z$3*X6+$AE$3*AC6+$AJ$3*AH6+$AO$3*AM6+$AT$3*AR6+$AY$3*AX6</f>
        <v>0</v>
      </c>
      <c r="J6" s="14">
        <f t="shared" ref="J6:J7" si="11">$P$3*O6+$U$3*T6+$Z$3*Y6+$AE$3*AD6+$AJ$3*AI6+$AO$3*AN6+$AT$3*AS6+$AY$3*AY6</f>
        <v>0</v>
      </c>
      <c r="K6" s="15">
        <f t="shared" ref="K6:K7" si="12">P$3*P6+U$3*U6+Z$3*Z6+AE$3*AE6+AJ$3*AJ6+AO$3*AO6+AT$3*AT6+AY$3*AY6</f>
        <v>0</v>
      </c>
      <c r="L6" s="33"/>
      <c r="M6" s="33"/>
      <c r="N6" s="33"/>
      <c r="O6" s="33"/>
      <c r="P6" s="16">
        <f t="shared" ref="P6:P7" si="13">SUM(L6:O6)</f>
        <v>0</v>
      </c>
      <c r="Q6" s="35"/>
      <c r="R6" s="33"/>
      <c r="S6" s="33"/>
      <c r="T6" s="33"/>
      <c r="U6" s="16">
        <f t="shared" ref="U6:U7" si="14">SUM(Q6:T6)</f>
        <v>0</v>
      </c>
      <c r="V6" s="35"/>
      <c r="W6" s="33"/>
      <c r="X6" s="33"/>
      <c r="Y6" s="33"/>
      <c r="Z6" s="16">
        <f t="shared" ref="Z6:Z7" si="15">SUM(V6:Y6)</f>
        <v>0</v>
      </c>
      <c r="AA6" s="35"/>
      <c r="AB6" s="33"/>
      <c r="AC6" s="33"/>
      <c r="AD6" s="33"/>
      <c r="AE6" s="16">
        <f t="shared" ref="AE6:AE7" si="16">SUM(AA6:AD6)</f>
        <v>0</v>
      </c>
      <c r="AF6" s="35"/>
      <c r="AG6" s="33"/>
      <c r="AH6" s="33"/>
      <c r="AI6" s="33"/>
      <c r="AJ6" s="16">
        <f t="shared" ref="AJ6:AJ7" si="17">SUM(AF6:AI6)</f>
        <v>0</v>
      </c>
      <c r="AK6" s="35"/>
      <c r="AL6" s="33"/>
      <c r="AM6" s="33"/>
      <c r="AN6" s="33"/>
      <c r="AO6" s="16">
        <f t="shared" ref="AO6:AO7" si="18">SUM(AK6:AN6)</f>
        <v>0</v>
      </c>
      <c r="AP6" s="35"/>
      <c r="AQ6" s="33"/>
      <c r="AR6" s="33"/>
      <c r="AS6" s="33"/>
      <c r="AT6" s="16">
        <f t="shared" ref="AT6:AT7" si="19">SUM(AP6:AS6)</f>
        <v>0</v>
      </c>
      <c r="AU6" s="38"/>
      <c r="AV6" s="39"/>
      <c r="AW6" s="39"/>
      <c r="AX6" s="39"/>
      <c r="AY6" s="14">
        <f t="shared" ref="AY6:AY7" si="20">SUM(AU6:AX6)</f>
        <v>0</v>
      </c>
      <c r="AZ6" s="29">
        <f t="shared" si="6"/>
        <v>94.41552361314487</v>
      </c>
      <c r="BA6" s="19">
        <f t="shared" si="2"/>
        <v>1.0115948958551235</v>
      </c>
      <c r="BB6" s="40">
        <f>350*997.5</f>
        <v>349125</v>
      </c>
    </row>
    <row r="7" spans="1:54" ht="15.75" x14ac:dyDescent="0.25">
      <c r="A7" s="42" t="s">
        <v>29</v>
      </c>
      <c r="B7" s="2"/>
      <c r="C7" s="57" t="s">
        <v>42</v>
      </c>
      <c r="D7" s="7"/>
      <c r="E7" s="5">
        <f t="shared" si="4"/>
        <v>3</v>
      </c>
      <c r="F7" s="8">
        <f t="shared" si="7"/>
        <v>98.8084351871221</v>
      </c>
      <c r="G7" s="13">
        <f t="shared" si="8"/>
        <v>0</v>
      </c>
      <c r="H7" s="14">
        <f t="shared" si="9"/>
        <v>0</v>
      </c>
      <c r="I7" s="14">
        <f t="shared" si="10"/>
        <v>0</v>
      </c>
      <c r="J7" s="14">
        <f t="shared" si="11"/>
        <v>0</v>
      </c>
      <c r="K7" s="15">
        <f t="shared" si="12"/>
        <v>0</v>
      </c>
      <c r="L7" s="33"/>
      <c r="M7" s="33"/>
      <c r="N7" s="33"/>
      <c r="O7" s="33"/>
      <c r="P7" s="16">
        <f t="shared" si="13"/>
        <v>0</v>
      </c>
      <c r="Q7" s="35"/>
      <c r="R7" s="33"/>
      <c r="S7" s="33"/>
      <c r="T7" s="33"/>
      <c r="U7" s="16">
        <f t="shared" si="14"/>
        <v>0</v>
      </c>
      <c r="V7" s="35"/>
      <c r="W7" s="33"/>
      <c r="X7" s="33"/>
      <c r="Y7" s="33"/>
      <c r="Z7" s="16">
        <f t="shared" si="15"/>
        <v>0</v>
      </c>
      <c r="AA7" s="35"/>
      <c r="AB7" s="33"/>
      <c r="AC7" s="33"/>
      <c r="AD7" s="33"/>
      <c r="AE7" s="16">
        <f t="shared" si="16"/>
        <v>0</v>
      </c>
      <c r="AF7" s="35"/>
      <c r="AG7" s="33"/>
      <c r="AH7" s="33"/>
      <c r="AI7" s="33"/>
      <c r="AJ7" s="16">
        <f t="shared" si="17"/>
        <v>0</v>
      </c>
      <c r="AK7" s="35"/>
      <c r="AL7" s="33"/>
      <c r="AM7" s="33"/>
      <c r="AN7" s="33"/>
      <c r="AO7" s="16">
        <f t="shared" si="18"/>
        <v>0</v>
      </c>
      <c r="AP7" s="35"/>
      <c r="AQ7" s="33"/>
      <c r="AR7" s="33"/>
      <c r="AS7" s="33"/>
      <c r="AT7" s="16">
        <f t="shared" si="19"/>
        <v>0</v>
      </c>
      <c r="AU7" s="38"/>
      <c r="AV7" s="39"/>
      <c r="AW7" s="39"/>
      <c r="AX7" s="39"/>
      <c r="AY7" s="14">
        <f t="shared" si="20"/>
        <v>0</v>
      </c>
      <c r="AZ7" s="29">
        <f t="shared" si="6"/>
        <v>98.8084351871221</v>
      </c>
      <c r="BA7" s="19">
        <f t="shared" si="2"/>
        <v>1.0586618055763082</v>
      </c>
      <c r="BB7" s="40">
        <v>332500</v>
      </c>
    </row>
    <row r="8" spans="1:54" ht="15.75" x14ac:dyDescent="0.25">
      <c r="A8" s="42" t="s">
        <v>30</v>
      </c>
      <c r="B8" s="2"/>
      <c r="C8" s="57" t="s">
        <v>43</v>
      </c>
      <c r="D8" s="7"/>
      <c r="E8" s="5">
        <f t="shared" ref="E8:E12" si="21">RANK(F8,F$4:F$12)</f>
        <v>9</v>
      </c>
      <c r="F8" s="8">
        <f t="shared" ref="F8:F12" si="22">K8+AZ8</f>
        <v>71.063730509371197</v>
      </c>
      <c r="G8" s="13">
        <f t="shared" ref="G8:G12" si="23">$P$3*L8+$U$3*Q8+$Z$3*V8+$AE$3*AA8+$AJ$3*AF8+$AO$3*AK8+$AT$3*AP8+$AY$3*AU8</f>
        <v>0</v>
      </c>
      <c r="H8" s="14">
        <f t="shared" ref="H8:H12" si="24">$P$3*M8+$U$3*R8+$Z$3*W8+$AE$3*AB8+$AJ$3*AG8+$AO$3*AL8+$AT$3*AQ8+$AY$3*AV8</f>
        <v>0</v>
      </c>
      <c r="I8" s="14">
        <f t="shared" ref="I8:I12" si="25">$P$3*N8+$U$3*S8+$Z$3*X8+$AE$3*AC8+$AJ$3*AH8+$AO$3*AM8+$AT$3*AR8+$AY$3*AX8</f>
        <v>0</v>
      </c>
      <c r="J8" s="14">
        <f t="shared" ref="J8:J12" si="26">$P$3*O8+$U$3*T8+$Z$3*Y8+$AE$3*AD8+$AJ$3*AI8+$AO$3*AN8+$AT$3*AS8+$AY$3*AY8</f>
        <v>0</v>
      </c>
      <c r="K8" s="15">
        <f t="shared" ref="K8:K12" si="27">P$3*P8+U$3*U8+Z$3*Z8+AE$3*AE8+AJ$3*AJ8+AO$3*AO8+AT$3*AT8+AY$3*AY8</f>
        <v>0</v>
      </c>
      <c r="L8" s="33"/>
      <c r="M8" s="33"/>
      <c r="N8" s="33"/>
      <c r="O8" s="33"/>
      <c r="P8" s="16">
        <f t="shared" ref="P8:P12" si="28">SUM(L8:O8)</f>
        <v>0</v>
      </c>
      <c r="Q8" s="35"/>
      <c r="R8" s="33"/>
      <c r="S8" s="33"/>
      <c r="T8" s="33"/>
      <c r="U8" s="16">
        <f t="shared" ref="U8:U12" si="29">SUM(Q8:T8)</f>
        <v>0</v>
      </c>
      <c r="V8" s="35"/>
      <c r="W8" s="33"/>
      <c r="X8" s="33"/>
      <c r="Y8" s="33"/>
      <c r="Z8" s="16">
        <f t="shared" ref="Z8:Z12" si="30">SUM(V8:Y8)</f>
        <v>0</v>
      </c>
      <c r="AA8" s="35"/>
      <c r="AB8" s="33"/>
      <c r="AC8" s="33"/>
      <c r="AD8" s="33"/>
      <c r="AE8" s="16">
        <f t="shared" ref="AE8:AE12" si="31">SUM(AA8:AD8)</f>
        <v>0</v>
      </c>
      <c r="AF8" s="35"/>
      <c r="AG8" s="33"/>
      <c r="AH8" s="33"/>
      <c r="AI8" s="33"/>
      <c r="AJ8" s="16">
        <f t="shared" ref="AJ8:AJ12" si="32">SUM(AF8:AI8)</f>
        <v>0</v>
      </c>
      <c r="AK8" s="35"/>
      <c r="AL8" s="33"/>
      <c r="AM8" s="33"/>
      <c r="AN8" s="33"/>
      <c r="AO8" s="16">
        <f t="shared" ref="AO8:AO12" si="33">SUM(AK8:AN8)</f>
        <v>0</v>
      </c>
      <c r="AP8" s="35"/>
      <c r="AQ8" s="33"/>
      <c r="AR8" s="33"/>
      <c r="AS8" s="33"/>
      <c r="AT8" s="16">
        <f t="shared" ref="AT8:AT12" si="34">SUM(AP8:AS8)</f>
        <v>0</v>
      </c>
      <c r="AU8" s="38"/>
      <c r="AV8" s="39"/>
      <c r="AW8" s="39"/>
      <c r="AX8" s="39"/>
      <c r="AY8" s="14">
        <f t="shared" ref="AY8:AY12" si="35">SUM(AU8:AX8)</f>
        <v>0</v>
      </c>
      <c r="AZ8" s="29">
        <f t="shared" si="6"/>
        <v>71.063730509371197</v>
      </c>
      <c r="BA8" s="19">
        <f t="shared" si="2"/>
        <v>0.76139711260040555</v>
      </c>
      <c r="BB8" s="40">
        <f>1250*350</f>
        <v>437500</v>
      </c>
    </row>
    <row r="9" spans="1:54" ht="15.75" x14ac:dyDescent="0.25">
      <c r="A9" s="42" t="s">
        <v>31</v>
      </c>
      <c r="B9" s="2"/>
      <c r="C9" s="57" t="s">
        <v>44</v>
      </c>
      <c r="D9" s="7"/>
      <c r="E9" s="5">
        <f t="shared" si="21"/>
        <v>6</v>
      </c>
      <c r="F9" s="8">
        <f t="shared" si="22"/>
        <v>94.184317740830295</v>
      </c>
      <c r="G9" s="13">
        <f t="shared" si="23"/>
        <v>0</v>
      </c>
      <c r="H9" s="14">
        <f t="shared" si="24"/>
        <v>0</v>
      </c>
      <c r="I9" s="14">
        <f t="shared" si="25"/>
        <v>0</v>
      </c>
      <c r="J9" s="14">
        <f t="shared" si="26"/>
        <v>0</v>
      </c>
      <c r="K9" s="15">
        <f t="shared" si="27"/>
        <v>0</v>
      </c>
      <c r="L9" s="33"/>
      <c r="M9" s="33"/>
      <c r="N9" s="33"/>
      <c r="O9" s="33"/>
      <c r="P9" s="16">
        <f t="shared" si="28"/>
        <v>0</v>
      </c>
      <c r="Q9" s="35"/>
      <c r="R9" s="33"/>
      <c r="S9" s="33"/>
      <c r="T9" s="33"/>
      <c r="U9" s="16">
        <f t="shared" si="29"/>
        <v>0</v>
      </c>
      <c r="V9" s="35"/>
      <c r="W9" s="33"/>
      <c r="X9" s="33"/>
      <c r="Y9" s="33"/>
      <c r="Z9" s="16">
        <f t="shared" si="30"/>
        <v>0</v>
      </c>
      <c r="AA9" s="35"/>
      <c r="AB9" s="33"/>
      <c r="AC9" s="33"/>
      <c r="AD9" s="33"/>
      <c r="AE9" s="16">
        <f t="shared" si="31"/>
        <v>0</v>
      </c>
      <c r="AF9" s="35"/>
      <c r="AG9" s="33"/>
      <c r="AH9" s="33"/>
      <c r="AI9" s="33"/>
      <c r="AJ9" s="16">
        <f t="shared" si="32"/>
        <v>0</v>
      </c>
      <c r="AK9" s="35"/>
      <c r="AL9" s="33"/>
      <c r="AM9" s="33"/>
      <c r="AN9" s="33"/>
      <c r="AO9" s="16">
        <f t="shared" si="33"/>
        <v>0</v>
      </c>
      <c r="AP9" s="35"/>
      <c r="AQ9" s="33"/>
      <c r="AR9" s="33"/>
      <c r="AS9" s="33"/>
      <c r="AT9" s="16">
        <f t="shared" si="34"/>
        <v>0</v>
      </c>
      <c r="AU9" s="38"/>
      <c r="AV9" s="39"/>
      <c r="AW9" s="39"/>
      <c r="AX9" s="39"/>
      <c r="AY9" s="14">
        <f t="shared" si="35"/>
        <v>0</v>
      </c>
      <c r="AZ9" s="29">
        <f t="shared" si="6"/>
        <v>94.184317740830295</v>
      </c>
      <c r="BA9" s="19">
        <f t="shared" si="2"/>
        <v>1.0091176900803245</v>
      </c>
      <c r="BB9" s="40">
        <v>350000</v>
      </c>
    </row>
    <row r="10" spans="1:54" ht="15.75" x14ac:dyDescent="0.25">
      <c r="A10" s="42" t="s">
        <v>32</v>
      </c>
      <c r="B10" s="2"/>
      <c r="C10" s="57" t="s">
        <v>45</v>
      </c>
      <c r="D10" s="7"/>
      <c r="E10" s="5">
        <f t="shared" si="21"/>
        <v>6</v>
      </c>
      <c r="F10" s="8">
        <f t="shared" si="22"/>
        <v>94.184317740830295</v>
      </c>
      <c r="G10" s="13">
        <f t="shared" si="23"/>
        <v>0</v>
      </c>
      <c r="H10" s="14">
        <f t="shared" si="24"/>
        <v>0</v>
      </c>
      <c r="I10" s="14">
        <f t="shared" si="25"/>
        <v>0</v>
      </c>
      <c r="J10" s="14">
        <f t="shared" si="26"/>
        <v>0</v>
      </c>
      <c r="K10" s="15">
        <f t="shared" si="27"/>
        <v>0</v>
      </c>
      <c r="L10" s="33"/>
      <c r="M10" s="33"/>
      <c r="N10" s="33"/>
      <c r="O10" s="33"/>
      <c r="P10" s="16">
        <f t="shared" si="28"/>
        <v>0</v>
      </c>
      <c r="Q10" s="35"/>
      <c r="R10" s="33"/>
      <c r="S10" s="33"/>
      <c r="T10" s="33"/>
      <c r="U10" s="16">
        <f t="shared" si="29"/>
        <v>0</v>
      </c>
      <c r="V10" s="35"/>
      <c r="W10" s="33"/>
      <c r="X10" s="33"/>
      <c r="Y10" s="33"/>
      <c r="Z10" s="16">
        <f t="shared" si="30"/>
        <v>0</v>
      </c>
      <c r="AA10" s="35"/>
      <c r="AB10" s="33"/>
      <c r="AC10" s="33"/>
      <c r="AD10" s="33"/>
      <c r="AE10" s="16">
        <f t="shared" si="31"/>
        <v>0</v>
      </c>
      <c r="AF10" s="35"/>
      <c r="AG10" s="33"/>
      <c r="AH10" s="33"/>
      <c r="AI10" s="33"/>
      <c r="AJ10" s="16">
        <f t="shared" si="32"/>
        <v>0</v>
      </c>
      <c r="AK10" s="35"/>
      <c r="AL10" s="33"/>
      <c r="AM10" s="33"/>
      <c r="AN10" s="33"/>
      <c r="AO10" s="16">
        <f t="shared" si="33"/>
        <v>0</v>
      </c>
      <c r="AP10" s="35"/>
      <c r="AQ10" s="33"/>
      <c r="AR10" s="33"/>
      <c r="AS10" s="33"/>
      <c r="AT10" s="16">
        <f t="shared" si="34"/>
        <v>0</v>
      </c>
      <c r="AU10" s="38"/>
      <c r="AV10" s="39"/>
      <c r="AW10" s="39"/>
      <c r="AX10" s="39"/>
      <c r="AY10" s="14">
        <f t="shared" si="35"/>
        <v>0</v>
      </c>
      <c r="AZ10" s="29">
        <f t="shared" si="6"/>
        <v>94.184317740830295</v>
      </c>
      <c r="BA10" s="19">
        <f t="shared" si="2"/>
        <v>1.0091176900803245</v>
      </c>
      <c r="BB10" s="40">
        <v>350000</v>
      </c>
    </row>
    <row r="11" spans="1:54" ht="15.75" x14ac:dyDescent="0.25">
      <c r="A11" s="42" t="s">
        <v>33</v>
      </c>
      <c r="B11" s="2"/>
      <c r="C11" s="57" t="s">
        <v>46</v>
      </c>
      <c r="D11" s="7"/>
      <c r="E11" s="5">
        <f t="shared" si="21"/>
        <v>4</v>
      </c>
      <c r="F11" s="8">
        <f t="shared" si="22"/>
        <v>95.221310680400634</v>
      </c>
      <c r="G11" s="13">
        <f t="shared" si="23"/>
        <v>1</v>
      </c>
      <c r="H11" s="14">
        <f t="shared" si="24"/>
        <v>0</v>
      </c>
      <c r="I11" s="14">
        <f t="shared" si="25"/>
        <v>0</v>
      </c>
      <c r="J11" s="14">
        <f t="shared" si="26"/>
        <v>0</v>
      </c>
      <c r="K11" s="15">
        <f t="shared" si="27"/>
        <v>1</v>
      </c>
      <c r="L11" s="33">
        <v>1</v>
      </c>
      <c r="M11" s="33"/>
      <c r="N11" s="33"/>
      <c r="O11" s="33"/>
      <c r="P11" s="16">
        <f t="shared" si="28"/>
        <v>1</v>
      </c>
      <c r="Q11" s="35"/>
      <c r="R11" s="33"/>
      <c r="S11" s="33"/>
      <c r="T11" s="33"/>
      <c r="U11" s="16">
        <f t="shared" si="29"/>
        <v>0</v>
      </c>
      <c r="V11" s="35"/>
      <c r="W11" s="33"/>
      <c r="X11" s="33"/>
      <c r="Y11" s="33"/>
      <c r="Z11" s="16">
        <f t="shared" si="30"/>
        <v>0</v>
      </c>
      <c r="AA11" s="35"/>
      <c r="AB11" s="33"/>
      <c r="AC11" s="33"/>
      <c r="AD11" s="33"/>
      <c r="AE11" s="16">
        <f t="shared" si="31"/>
        <v>0</v>
      </c>
      <c r="AF11" s="35"/>
      <c r="AG11" s="33"/>
      <c r="AH11" s="33"/>
      <c r="AI11" s="33"/>
      <c r="AJ11" s="16">
        <f t="shared" si="32"/>
        <v>0</v>
      </c>
      <c r="AK11" s="35"/>
      <c r="AL11" s="33"/>
      <c r="AM11" s="33"/>
      <c r="AN11" s="33"/>
      <c r="AO11" s="16">
        <f t="shared" si="33"/>
        <v>0</v>
      </c>
      <c r="AP11" s="35"/>
      <c r="AQ11" s="33"/>
      <c r="AR11" s="33"/>
      <c r="AS11" s="33"/>
      <c r="AT11" s="16">
        <f t="shared" si="34"/>
        <v>0</v>
      </c>
      <c r="AU11" s="38"/>
      <c r="AV11" s="39"/>
      <c r="AW11" s="39"/>
      <c r="AX11" s="39"/>
      <c r="AY11" s="14">
        <f t="shared" si="35"/>
        <v>0</v>
      </c>
      <c r="AZ11" s="29">
        <f t="shared" si="6"/>
        <v>94.221310680400634</v>
      </c>
      <c r="BA11" s="19">
        <f t="shared" si="2"/>
        <v>1.0095140430042924</v>
      </c>
      <c r="BB11" s="40">
        <v>349860</v>
      </c>
    </row>
    <row r="12" spans="1:54" ht="15.75" x14ac:dyDescent="0.25">
      <c r="A12" s="42" t="s">
        <v>34</v>
      </c>
      <c r="B12" s="2"/>
      <c r="C12" s="57" t="s">
        <v>47</v>
      </c>
      <c r="D12" s="7"/>
      <c r="E12" s="5">
        <f t="shared" si="21"/>
        <v>6</v>
      </c>
      <c r="F12" s="8">
        <f t="shared" si="22"/>
        <v>94.184317740830295</v>
      </c>
      <c r="G12" s="13">
        <f t="shared" si="23"/>
        <v>0</v>
      </c>
      <c r="H12" s="14">
        <f t="shared" si="24"/>
        <v>0</v>
      </c>
      <c r="I12" s="14">
        <f t="shared" si="25"/>
        <v>0</v>
      </c>
      <c r="J12" s="14">
        <f t="shared" si="26"/>
        <v>0</v>
      </c>
      <c r="K12" s="15">
        <f t="shared" si="27"/>
        <v>0</v>
      </c>
      <c r="L12" s="33"/>
      <c r="M12" s="33"/>
      <c r="N12" s="33"/>
      <c r="O12" s="33"/>
      <c r="P12" s="16">
        <f t="shared" si="28"/>
        <v>0</v>
      </c>
      <c r="Q12" s="35"/>
      <c r="R12" s="33"/>
      <c r="S12" s="33"/>
      <c r="T12" s="33"/>
      <c r="U12" s="16">
        <f t="shared" si="29"/>
        <v>0</v>
      </c>
      <c r="V12" s="35"/>
      <c r="W12" s="33"/>
      <c r="X12" s="33"/>
      <c r="Y12" s="33"/>
      <c r="Z12" s="16">
        <f t="shared" si="30"/>
        <v>0</v>
      </c>
      <c r="AA12" s="35"/>
      <c r="AB12" s="33"/>
      <c r="AC12" s="33"/>
      <c r="AD12" s="33"/>
      <c r="AE12" s="16">
        <f t="shared" si="31"/>
        <v>0</v>
      </c>
      <c r="AF12" s="35"/>
      <c r="AG12" s="33"/>
      <c r="AH12" s="33"/>
      <c r="AI12" s="33"/>
      <c r="AJ12" s="16">
        <f t="shared" si="32"/>
        <v>0</v>
      </c>
      <c r="AK12" s="35"/>
      <c r="AL12" s="33"/>
      <c r="AM12" s="33"/>
      <c r="AN12" s="33"/>
      <c r="AO12" s="16">
        <f t="shared" si="33"/>
        <v>0</v>
      </c>
      <c r="AP12" s="35"/>
      <c r="AQ12" s="33"/>
      <c r="AR12" s="33"/>
      <c r="AS12" s="33"/>
      <c r="AT12" s="16">
        <f t="shared" si="34"/>
        <v>0</v>
      </c>
      <c r="AU12" s="38"/>
      <c r="AV12" s="39"/>
      <c r="AW12" s="39"/>
      <c r="AX12" s="39"/>
      <c r="AY12" s="14">
        <f t="shared" si="35"/>
        <v>0</v>
      </c>
      <c r="AZ12" s="29">
        <f t="shared" si="6"/>
        <v>94.184317740830295</v>
      </c>
      <c r="BA12" s="19">
        <f t="shared" si="2"/>
        <v>1.0091176900803245</v>
      </c>
      <c r="BB12" s="40">
        <v>350000</v>
      </c>
    </row>
    <row r="13" spans="1:54" x14ac:dyDescent="0.25">
      <c r="BB13" s="47">
        <f>SUM(BB4:BB12)/COUNT(BB4:BB12)</f>
        <v>353220.55555555556</v>
      </c>
    </row>
    <row r="15" spans="1:54" x14ac:dyDescent="0.25">
      <c r="E15" t="s">
        <v>26</v>
      </c>
    </row>
    <row r="16" spans="1:54" x14ac:dyDescent="0.25">
      <c r="E16" t="s">
        <v>27</v>
      </c>
      <c r="BA16" s="45">
        <f>+K3</f>
        <v>140</v>
      </c>
      <c r="BB16" s="44">
        <f>+BA16/BA18</f>
        <v>0.6</v>
      </c>
    </row>
    <row r="17" spans="5:54" x14ac:dyDescent="0.25">
      <c r="E17" t="s">
        <v>16</v>
      </c>
      <c r="BA17" s="45">
        <f>+AZ3</f>
        <v>93.333333333333343</v>
      </c>
      <c r="BB17" s="44">
        <f>+BA17/BA18</f>
        <v>0.4</v>
      </c>
    </row>
    <row r="18" spans="5:54" x14ac:dyDescent="0.25">
      <c r="E18" t="s">
        <v>17</v>
      </c>
      <c r="BA18" s="45">
        <f>SUM(BA16:BA17)</f>
        <v>233.33333333333334</v>
      </c>
      <c r="BB18" s="46">
        <f>SUM(BB16:BB17)</f>
        <v>1</v>
      </c>
    </row>
    <row r="21" spans="5:54" x14ac:dyDescent="0.25">
      <c r="E21" s="43"/>
    </row>
    <row r="22" spans="5:54" x14ac:dyDescent="0.25">
      <c r="E22" s="43"/>
    </row>
  </sheetData>
  <sheetProtection selectLockedCells="1"/>
  <mergeCells count="10">
    <mergeCell ref="AZ1:BB1"/>
    <mergeCell ref="G1:K1"/>
    <mergeCell ref="AF1:AJ1"/>
    <mergeCell ref="AK1:AO1"/>
    <mergeCell ref="AP1:AT1"/>
    <mergeCell ref="AU1:AY1"/>
    <mergeCell ref="L1:P1"/>
    <mergeCell ref="Q1:U1"/>
    <mergeCell ref="V1:Z1"/>
    <mergeCell ref="AA1:AE1"/>
  </mergeCells>
  <phoneticPr fontId="7" type="noConversion"/>
  <conditionalFormatting sqref="C4:D12">
    <cfRule type="expression" dxfId="9" priority="15">
      <formula>E4&lt;=E$3</formula>
    </cfRule>
  </conditionalFormatting>
  <conditionalFormatting sqref="Q14:U14">
    <cfRule type="expression" dxfId="8" priority="16">
      <formula>#REF!&lt;6</formula>
    </cfRule>
  </conditionalFormatting>
  <conditionalFormatting sqref="P3">
    <cfRule type="expression" dxfId="7" priority="8">
      <formula>$P$3=0</formula>
    </cfRule>
  </conditionalFormatting>
  <conditionalFormatting sqref="U3">
    <cfRule type="expression" dxfId="6" priority="7">
      <formula>$U$3=0</formula>
    </cfRule>
  </conditionalFormatting>
  <conditionalFormatting sqref="Z3">
    <cfRule type="expression" dxfId="5" priority="6">
      <formula>$Z$3=0</formula>
    </cfRule>
  </conditionalFormatting>
  <conditionalFormatting sqref="AE3">
    <cfRule type="expression" dxfId="4" priority="5">
      <formula>$AE$3=0</formula>
    </cfRule>
  </conditionalFormatting>
  <conditionalFormatting sqref="AJ3">
    <cfRule type="expression" dxfId="3" priority="4">
      <formula>$AJ$3=0</formula>
    </cfRule>
  </conditionalFormatting>
  <conditionalFormatting sqref="AO3">
    <cfRule type="expression" dxfId="2" priority="3">
      <formula>$AO$3=0</formula>
    </cfRule>
  </conditionalFormatting>
  <conditionalFormatting sqref="AT3">
    <cfRule type="expression" dxfId="1" priority="2">
      <formula>$AT$3=0</formula>
    </cfRule>
  </conditionalFormatting>
  <conditionalFormatting sqref="AY3">
    <cfRule type="expression" dxfId="0" priority="1">
      <formula>$AY$3=0</formula>
    </cfRule>
  </conditionalFormatting>
  <dataValidations count="2">
    <dataValidation type="whole" allowBlank="1" showInputMessage="1" showErrorMessage="1" sqref="V4:Y12 AA4:AD12 AF4:AI12 AK4:AN12 AP4:AS12 AU4:AX12 L4:O12 Q4:T12" xr:uid="{00000000-0002-0000-0000-000000000000}">
      <formula1>1</formula1>
      <formula2>5</formula2>
    </dataValidation>
    <dataValidation type="whole" allowBlank="1" showInputMessage="1" showErrorMessage="1" sqref="P3 U3 Z3 AE3 AJ3 AO3 AT3" xr:uid="{00000000-0002-0000-0000-000001000000}">
      <formula1>0</formula1>
      <formula2>1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2EEB97537F5E4A873DEA9DDFA4B236" ma:contentTypeVersion="15" ma:contentTypeDescription="Opret et nyt dokument." ma:contentTypeScope="" ma:versionID="2413edf2463712ea6be784a4a92d44d1">
  <xsd:schema xmlns:xsd="http://www.w3.org/2001/XMLSchema" xmlns:xs="http://www.w3.org/2001/XMLSchema" xmlns:p="http://schemas.microsoft.com/office/2006/metadata/properties" xmlns:ns2="0484f1ba-6f21-40ca-bca4-48d60dbaa498" xmlns:ns3="43a5b9ff-ef68-4e08-86c8-07b185fdc818" xmlns:ns4="af9e61db-9924-4805-aa44-6a66d126c708" targetNamespace="http://schemas.microsoft.com/office/2006/metadata/properties" ma:root="true" ma:fieldsID="d2cccb7b0bdff46b299480e8fee8d832" ns2:_="" ns3:_="" ns4:_="">
    <xsd:import namespace="0484f1ba-6f21-40ca-bca4-48d60dbaa498"/>
    <xsd:import namespace="43a5b9ff-ef68-4e08-86c8-07b185fdc818"/>
    <xsd:import namespace="af9e61db-9924-4805-aa44-6a66d126c708"/>
    <xsd:element name="properties">
      <xsd:complexType>
        <xsd:sequence>
          <xsd:element name="documentManagement">
            <xsd:complexType>
              <xsd:all>
                <xsd:element ref="ns2:n313309b5fbb45abbc970e0bee54c3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4f1ba-6f21-40ca-bca4-48d60dbaa498" elementFormDefault="qualified">
    <xsd:import namespace="http://schemas.microsoft.com/office/2006/documentManagement/types"/>
    <xsd:import namespace="http://schemas.microsoft.com/office/infopath/2007/PartnerControls"/>
    <xsd:element name="n313309b5fbb45abbc970e0bee54c3a9" ma:index="9" nillable="true" ma:taxonomy="true" ma:internalName="n313309b5fbb45abbc970e0bee54c3a9" ma:taxonomyFieldName="Klassifikation" ma:displayName="Klassifikation" ma:readOnly="false" ma:fieldId="{7313309b-5fbb-45ab-bc97-0e0bee54c3a9}" ma:sspId="5bc8fd69-a729-4468-93ff-8d64956d1ba4" ma:termSetId="a8d3abd6-af99-42aa-bf76-580ef6bb4a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5b9ff-ef68-4e08-86c8-07b185fdc81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d3330a-ff36-4a49-9525-46bce92cc8e7}" ma:internalName="TaxCatchAll" ma:showField="CatchAllData" ma:web="af9e61db-9924-4805-aa44-6a66d126c7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e61db-9924-4805-aa44-6a66d126c70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dhol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a5b9ff-ef68-4e08-86c8-07b185fdc818"/>
    <n313309b5fbb45abbc970e0bee54c3a9 xmlns="0484f1ba-6f21-40ca-bca4-48d60dbaa498">
      <Terms xmlns="http://schemas.microsoft.com/office/infopath/2007/PartnerControls"/>
    </n313309b5fbb45abbc970e0bee54c3a9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25175-3E2C-4593-A17D-DFF28C25B434}"/>
</file>

<file path=customXml/itemProps2.xml><?xml version="1.0" encoding="utf-8"?>
<ds:datastoreItem xmlns:ds="http://schemas.openxmlformats.org/officeDocument/2006/customXml" ds:itemID="{9F09D5FF-9D11-4C52-BFCC-B7B56020E5EA}">
  <ds:schemaRefs>
    <ds:schemaRef ds:uri="http://purl.org/dc/terms/"/>
    <ds:schemaRef ds:uri="http://schemas.microsoft.com/office/2006/documentManagement/types"/>
    <ds:schemaRef ds:uri="a6f985f2-b757-4df8-b8ff-0f552267e55e"/>
    <ds:schemaRef ds:uri="http://www.w3.org/XML/1998/namespace"/>
    <ds:schemaRef ds:uri="http://purl.org/dc/elements/1.1/"/>
    <ds:schemaRef ds:uri="http://schemas.microsoft.com/office/2006/metadata/properties"/>
    <ds:schemaRef ds:uri="af9e61db-9924-4805-aa44-6a66d126c708"/>
    <ds:schemaRef ds:uri="http://schemas.microsoft.com/office/infopath/2007/PartnerControls"/>
    <ds:schemaRef ds:uri="http://schemas.openxmlformats.org/package/2006/metadata/core-properties"/>
    <ds:schemaRef ds:uri="43a5b9ff-ef68-4e08-86c8-07b185fdc81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FA32C-FD3A-4FE8-BB62-5ADBED0978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scoring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Bøgkjær</dc:creator>
  <cp:lastModifiedBy>Charlotte Glerup</cp:lastModifiedBy>
  <cp:lastPrinted>2015-06-16T12:15:14Z</cp:lastPrinted>
  <dcterms:created xsi:type="dcterms:W3CDTF">2015-05-18T08:40:08Z</dcterms:created>
  <dcterms:modified xsi:type="dcterms:W3CDTF">2021-02-15T09:22:51Z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0x010100772EEB97537F5E4A873DEA9DDFA4B236</vt:lpwstr>
  </property>
  <property fmtid="{D5CDD505-2E9C-101B-9397-08002B2CF9AE}" pid="3" name="Klassifikation">
    <vt:lpwstr/>
  </property>
</Properties>
</file>